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25"/>
  </bookViews>
  <sheets>
    <sheet name="2-K IR-OEB#23i"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'2-K IR-OEB#23i'!$A$1:$L$57</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E27" i="1" l="1"/>
  <c r="E32" i="1" s="1"/>
  <c r="E24" i="1"/>
  <c r="E31" i="1"/>
  <c r="E30" i="1"/>
  <c r="E29" i="1"/>
  <c r="E22" i="1"/>
  <c r="E19" i="1"/>
  <c r="E17" i="1"/>
  <c r="G31" i="1" l="1"/>
  <c r="F31" i="1"/>
  <c r="D31" i="1"/>
  <c r="C31" i="1"/>
  <c r="B31" i="1"/>
  <c r="G30" i="1"/>
  <c r="F30" i="1"/>
  <c r="D30" i="1"/>
  <c r="C30" i="1"/>
  <c r="B30" i="1"/>
  <c r="G29" i="1"/>
  <c r="F29" i="1"/>
  <c r="G27" i="1"/>
  <c r="F27" i="1"/>
  <c r="D27" i="1"/>
  <c r="D24" i="1"/>
  <c r="C24" i="1"/>
  <c r="C27" i="1" s="1"/>
  <c r="B24" i="1"/>
  <c r="B27" i="1" s="1"/>
  <c r="G22" i="1"/>
  <c r="F22" i="1"/>
  <c r="B22" i="1"/>
  <c r="D19" i="1"/>
  <c r="D22" i="1" s="1"/>
  <c r="C19" i="1"/>
  <c r="C22" i="1" s="1"/>
  <c r="B19" i="1"/>
  <c r="G17" i="1"/>
  <c r="F17" i="1"/>
  <c r="D17" i="1"/>
  <c r="C17" i="1"/>
  <c r="B17" i="1"/>
  <c r="G1" i="1"/>
  <c r="B32" i="1" l="1"/>
  <c r="B29" i="1"/>
  <c r="F32" i="1"/>
  <c r="D29" i="1"/>
  <c r="G32" i="1"/>
  <c r="D32" i="1"/>
  <c r="C32" i="1"/>
  <c r="C29" i="1"/>
</calcChain>
</file>

<file path=xl/sharedStrings.xml><?xml version="1.0" encoding="utf-8"?>
<sst xmlns="http://schemas.openxmlformats.org/spreadsheetml/2006/main" count="43" uniqueCount="33">
  <si>
    <t>File Number:</t>
  </si>
  <si>
    <t>Exhibit:</t>
  </si>
  <si>
    <t>D</t>
  </si>
  <si>
    <t>Tab:</t>
  </si>
  <si>
    <t>Schedule:</t>
  </si>
  <si>
    <t>Page:</t>
  </si>
  <si>
    <t>Date:</t>
  </si>
  <si>
    <t>Appendix 2-K</t>
  </si>
  <si>
    <t>2012 Actuals</t>
  </si>
  <si>
    <t>2013 Actuals</t>
  </si>
  <si>
    <t>2014 Forecast</t>
  </si>
  <si>
    <t>2015 Forecast</t>
  </si>
  <si>
    <t>2016 Forecast</t>
  </si>
  <si>
    <r>
      <t>Number of Employees (FTEs including Temporary)</t>
    </r>
    <r>
      <rPr>
        <b/>
        <vertAlign val="superscript"/>
        <sz val="10"/>
        <rFont val="Arial"/>
        <family val="2"/>
      </rPr>
      <t>1</t>
    </r>
  </si>
  <si>
    <t>Management, including executive</t>
  </si>
  <si>
    <t xml:space="preserve">Non-Union </t>
  </si>
  <si>
    <t>Union</t>
  </si>
  <si>
    <t>Total</t>
  </si>
  <si>
    <t>Total Salary and Wages including overtime and incentive pay</t>
  </si>
  <si>
    <t xml:space="preserve">Union </t>
  </si>
  <si>
    <t>Total Benefits (Current + Accrued)</t>
  </si>
  <si>
    <t>Non-Union</t>
  </si>
  <si>
    <t>Total Compensation (Salary, Wages, &amp; Benefits)</t>
  </si>
  <si>
    <t>Note:</t>
  </si>
  <si>
    <r>
      <t>1</t>
    </r>
    <r>
      <rPr>
        <b/>
        <sz val="10"/>
        <rFont val="Arial"/>
        <family val="2"/>
      </rPr>
      <t xml:space="preserve"> If an applicant wishes to use headcount, it must also file the same schedule on an FTE basis.</t>
    </r>
  </si>
  <si>
    <t>2014 Actuals</t>
  </si>
  <si>
    <t>2017 Forecast</t>
  </si>
  <si>
    <t>2018 Forecast</t>
  </si>
  <si>
    <t>2019 Forecast</t>
  </si>
  <si>
    <t>2020 Forecast</t>
  </si>
  <si>
    <t>`</t>
  </si>
  <si>
    <t>Employee Costs to 2020</t>
  </si>
  <si>
    <r>
      <rPr>
        <b/>
        <strike/>
        <sz val="8"/>
        <color rgb="FFC00000"/>
        <rFont val="Arial"/>
        <family val="2"/>
      </rPr>
      <t>ORIGINAL</t>
    </r>
    <r>
      <rPr>
        <b/>
        <sz val="8"/>
        <color rgb="FFC00000"/>
        <rFont val="Arial"/>
        <family val="2"/>
      </rPr>
      <t xml:space="preserve"> UPDATED: July 31,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</si>
</sst>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quot;$&quot;* #,##0_-;_-&quot;$&quot;* &quot;-&quot;??_-;_-@_-"/>
    <numFmt numFmtId="166" formatCode="_(* #,##0.0_);_(* \(#,##0.0\);_(* &quot;-&quot;??_);_(@_)"/>
    <numFmt numFmtId="167" formatCode="#,##0.0"/>
    <numFmt numFmtId="168" formatCode="mm/dd/yyyy"/>
    <numFmt numFmtId="169" formatCode="0\-0"/>
    <numFmt numFmtId="170" formatCode="_(* #,##0_);_(* \(#,##0\);_(* &quot;-&quot;_);_(@_)"/>
    <numFmt numFmtId="171" formatCode="_(* #,##0.00_);_(* \(#,##0.00\);_(* &quot;-&quot;??_);_(@_)"/>
    <numFmt numFmtId="172" formatCode="_-* #,##0.0_-;\-* #,##0.0_-;_-* &quot;-&quot;??_-;_-@_-"/>
    <numFmt numFmtId="173" formatCode="_(&quot;$&quot;* #,##0_);_(&quot;$&quot;* \(#,##0\);_(&quot;$&quot;* &quot;-&quot;??_);_(@_)"/>
    <numFmt numFmtId="174" formatCode="&quot;$&quot;#,##0.00_);[Red]\(&quot;$&quot;#,##0.00\)"/>
    <numFmt numFmtId="175" formatCode="_(&quot;$&quot;* #,##0_);_(&quot;$&quot;* \(#,##0\);_(&quot;$&quot;* &quot;-&quot;_);_(@_)"/>
    <numFmt numFmtId="176" formatCode="_(&quot;$&quot;* #,##0.00_);_(&quot;$&quot;* \(#,##0.00\);_(&quot;$&quot;* &quot;-&quot;??_);_(@_)"/>
    <numFmt numFmtId="177" formatCode="&quot;$&quot;#,##0.00_);\(&quot;$&quot;#,##0.00\)"/>
    <numFmt numFmtId="178" formatCode="_(* #,##0_);_(* \(#,##0\);_(* &quot;-&quot;??_);_(@_)"/>
    <numFmt numFmtId="179" formatCode="&quot;$&quot;#,##0_);\(&quot;$&quot;#,##0\)"/>
    <numFmt numFmtId="180" formatCode="##\-#"/>
    <numFmt numFmtId="181" formatCode="&quot;£ &quot;#,##0.00;[Red]\-&quot;£ &quot;#,##0.00"/>
  </numFmts>
  <fonts count="67"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strike/>
      <sz val="10"/>
      <color rgb="FFC00000"/>
      <name val="Arial"/>
      <family val="2"/>
    </font>
    <font>
      <b/>
      <strike/>
      <sz val="10"/>
      <color rgb="FFC00000"/>
      <name val="Arial"/>
      <family val="2"/>
    </font>
    <font>
      <b/>
      <sz val="10"/>
      <color rgb="FFC00000"/>
      <name val="Arial"/>
      <family val="2"/>
    </font>
    <font>
      <sz val="10"/>
      <color rgb="FFC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6642">
    <xf numFmtId="0" fontId="0"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166" fontId="18" fillId="0" borderId="0"/>
    <xf numFmtId="166" fontId="18" fillId="0" borderId="0"/>
    <xf numFmtId="166" fontId="18" fillId="0" borderId="0"/>
    <xf numFmtId="166" fontId="18" fillId="0" borderId="0"/>
    <xf numFmtId="167" fontId="18" fillId="0" borderId="0"/>
    <xf numFmtId="167" fontId="18" fillId="0" borderId="0"/>
    <xf numFmtId="167" fontId="18" fillId="0" borderId="0"/>
    <xf numFmtId="167" fontId="18" fillId="0" borderId="0"/>
    <xf numFmtId="166" fontId="18" fillId="0" borderId="0"/>
    <xf numFmtId="166" fontId="18" fillId="0" borderId="0"/>
    <xf numFmtId="166" fontId="18" fillId="0" borderId="0"/>
    <xf numFmtId="166" fontId="18" fillId="0" borderId="0"/>
    <xf numFmtId="168" fontId="18" fillId="0" borderId="0"/>
    <xf numFmtId="168" fontId="18" fillId="0" borderId="0"/>
    <xf numFmtId="168" fontId="18" fillId="0" borderId="0"/>
    <xf numFmtId="168" fontId="18" fillId="0" borderId="0"/>
    <xf numFmtId="169" fontId="18" fillId="0" borderId="0"/>
    <xf numFmtId="169" fontId="18" fillId="0" borderId="0"/>
    <xf numFmtId="169" fontId="18" fillId="0" borderId="0"/>
    <xf numFmtId="169" fontId="18" fillId="0" borderId="0"/>
    <xf numFmtId="168" fontId="18" fillId="0" borderId="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6" fillId="53" borderId="0" applyNumberFormat="0" applyBorder="0" applyAlignment="0" applyProtection="0"/>
    <xf numFmtId="0" fontId="7" fillId="3" borderId="0" applyNumberFormat="0" applyBorder="0" applyAlignment="0" applyProtection="0"/>
    <xf numFmtId="0" fontId="27" fillId="37" borderId="0" applyNumberFormat="0" applyBorder="0" applyAlignment="0" applyProtection="0"/>
    <xf numFmtId="0" fontId="7"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1" applyNumberFormat="0" applyAlignment="0" applyProtection="0"/>
    <xf numFmtId="0" fontId="30" fillId="54" borderId="21" applyNumberFormat="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1" applyNumberFormat="0" applyAlignment="0" applyProtection="0"/>
    <xf numFmtId="0" fontId="30" fillId="54" borderId="21" applyNumberFormat="0" applyAlignment="0" applyProtection="0"/>
    <xf numFmtId="0" fontId="30" fillId="54" borderId="21" applyNumberFormat="0" applyAlignment="0" applyProtection="0"/>
    <xf numFmtId="0" fontId="13" fillId="7" borderId="7" applyNumberFormat="0" applyAlignment="0" applyProtection="0"/>
    <xf numFmtId="0" fontId="13" fillId="7" borderId="7" applyNumberFormat="0" applyAlignment="0" applyProtection="0"/>
    <xf numFmtId="0" fontId="31" fillId="55" borderId="22" applyNumberFormat="0" applyAlignment="0" applyProtection="0"/>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1"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2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9" fontId="34" fillId="35" borderId="23" applyAlignment="0" applyProtection="0"/>
    <xf numFmtId="43" fontId="32" fillId="0" borderId="0" applyFont="0" applyFill="0" applyBorder="0" applyAlignment="0" applyProtection="0"/>
    <xf numFmtId="49" fontId="34" fillId="35" borderId="23"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4" fillId="35" borderId="23"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18" fillId="0" borderId="0">
      <alignment vertical="center"/>
    </xf>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2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33"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lignment vertical="center"/>
    </xf>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32" fillId="0" borderId="0" applyFont="0" applyFill="0" applyBorder="0" applyAlignment="0" applyProtection="0"/>
    <xf numFmtId="171" fontId="18" fillId="0" borderId="0">
      <alignment vertical="center"/>
    </xf>
    <xf numFmtId="171" fontId="18" fillId="0" borderId="0">
      <alignment vertical="center"/>
    </xf>
    <xf numFmtId="43" fontId="36"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1"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66" fontId="23" fillId="0" borderId="0" applyFont="0" applyFill="0" applyBorder="0" applyAlignment="0" applyProtection="0"/>
    <xf numFmtId="171" fontId="23"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18" fillId="0" borderId="0">
      <alignment vertical="center"/>
    </xf>
    <xf numFmtId="171" fontId="23" fillId="0" borderId="0" applyFont="0" applyFill="0" applyBorder="0" applyAlignment="0" applyProtection="0"/>
    <xf numFmtId="171" fontId="18" fillId="0" borderId="0">
      <alignment vertical="center"/>
    </xf>
    <xf numFmtId="171" fontId="32" fillId="0" borderId="0" applyFont="0" applyFill="0" applyBorder="0" applyAlignment="0" applyProtection="0"/>
    <xf numFmtId="171" fontId="23" fillId="0" borderId="0" applyFont="0" applyFill="0" applyBorder="0" applyAlignment="0" applyProtection="0"/>
    <xf numFmtId="171" fontId="3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3"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32"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8" fillId="38" borderId="0" applyNumberFormat="0" applyBorder="0" applyAlignment="0" applyProtection="0"/>
    <xf numFmtId="0" fontId="6" fillId="2"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38" borderId="0" applyNumberFormat="0" applyBorder="0" applyAlignment="0" applyProtection="0"/>
    <xf numFmtId="38" fontId="20" fillId="35" borderId="0" applyNumberFormat="0" applyBorder="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1" fillId="0" borderId="24"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5" fillId="0" borderId="26"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0" fontId="9" fillId="5" borderId="4" applyNumberFormat="0" applyAlignment="0" applyProtection="0"/>
    <xf numFmtId="0" fontId="47" fillId="41" borderId="21" applyNumberFormat="0" applyAlignment="0" applyProtection="0"/>
    <xf numFmtId="0" fontId="47" fillId="41" borderId="21" applyNumberFormat="0" applyAlignment="0" applyProtection="0"/>
    <xf numFmtId="0" fontId="47" fillId="41" borderId="21" applyNumberFormat="0" applyAlignment="0" applyProtection="0"/>
    <xf numFmtId="0" fontId="9" fillId="5"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7" fillId="41" borderId="21" applyNumberFormat="0" applyAlignment="0" applyProtection="0"/>
    <xf numFmtId="0" fontId="47" fillId="41" borderId="21" applyNumberFormat="0" applyAlignment="0" applyProtection="0"/>
    <xf numFmtId="0" fontId="47" fillId="41" borderId="21" applyNumberFormat="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27" applyNumberFormat="0" applyFill="0" applyAlignment="0" applyProtection="0"/>
    <xf numFmtId="180" fontId="18" fillId="0" borderId="0"/>
    <xf numFmtId="180" fontId="18" fillId="0" borderId="0"/>
    <xf numFmtId="180" fontId="18" fillId="0" borderId="0"/>
    <xf numFmtId="180" fontId="18" fillId="0" borderId="0"/>
    <xf numFmtId="178" fontId="18" fillId="0" borderId="0"/>
    <xf numFmtId="178" fontId="18" fillId="0" borderId="0"/>
    <xf numFmtId="178" fontId="18" fillId="0" borderId="0"/>
    <xf numFmtId="178"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57"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2" fillId="0" borderId="0"/>
    <xf numFmtId="0" fontId="18"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1" fillId="0" borderId="0"/>
    <xf numFmtId="0" fontId="35"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8" fillId="0" borderId="0"/>
    <xf numFmtId="0" fontId="18" fillId="0" borderId="0"/>
    <xf numFmtId="0" fontId="32" fillId="0" borderId="0"/>
    <xf numFmtId="0" fontId="32" fillId="0" borderId="0"/>
    <xf numFmtId="0" fontId="32" fillId="0" borderId="0"/>
    <xf numFmtId="0" fontId="23" fillId="0" borderId="0"/>
    <xf numFmtId="0" fontId="18" fillId="0" borderId="0"/>
    <xf numFmtId="0" fontId="18" fillId="0" borderId="0"/>
    <xf numFmtId="0" fontId="32" fillId="0" borderId="0"/>
    <xf numFmtId="0" fontId="18" fillId="0" borderId="0">
      <alignment vertical="center"/>
    </xf>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2" fillId="0" borderId="0"/>
    <xf numFmtId="0" fontId="18" fillId="0" borderId="0"/>
    <xf numFmtId="0" fontId="18" fillId="0" borderId="0"/>
    <xf numFmtId="0" fontId="32" fillId="0" borderId="0"/>
    <xf numFmtId="0" fontId="32" fillId="0" borderId="0"/>
    <xf numFmtId="0" fontId="18" fillId="0" borderId="0"/>
    <xf numFmtId="0" fontId="32" fillId="0" borderId="0"/>
    <xf numFmtId="0" fontId="32" fillId="0" borderId="0"/>
    <xf numFmtId="0" fontId="32" fillId="0" borderId="0"/>
    <xf numFmtId="0" fontId="32"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23" fillId="0" borderId="0"/>
    <xf numFmtId="0" fontId="18" fillId="0" borderId="0"/>
    <xf numFmtId="0" fontId="32" fillId="0" borderId="0"/>
    <xf numFmtId="0" fontId="18" fillId="0" borderId="0"/>
    <xf numFmtId="0" fontId="23"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2" fillId="0" borderId="0"/>
    <xf numFmtId="0" fontId="18" fillId="0" borderId="0"/>
    <xf numFmtId="0" fontId="18" fillId="0" borderId="0"/>
    <xf numFmtId="0" fontId="32"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18"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18"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18" fillId="0" borderId="0">
      <alignment vertical="center"/>
    </xf>
    <xf numFmtId="0" fontId="53" fillId="0" borderId="0">
      <alignment vertical="top"/>
    </xf>
    <xf numFmtId="0" fontId="18" fillId="0" borderId="0">
      <alignment vertical="center"/>
    </xf>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33" fillId="0" borderId="0"/>
    <xf numFmtId="0" fontId="23" fillId="0" borderId="0"/>
    <xf numFmtId="0" fontId="33" fillId="0" borderId="0"/>
    <xf numFmtId="0" fontId="18" fillId="0" borderId="0">
      <alignment vertical="center"/>
    </xf>
    <xf numFmtId="0" fontId="33" fillId="0" borderId="0"/>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32"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23"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18" fillId="0" borderId="0"/>
    <xf numFmtId="0" fontId="33" fillId="0" borderId="0"/>
    <xf numFmtId="0" fontId="23" fillId="0" borderId="0"/>
    <xf numFmtId="0" fontId="32" fillId="0" borderId="0"/>
    <xf numFmtId="0" fontId="3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58" borderId="28"/>
    <xf numFmtId="0" fontId="18" fillId="0" borderId="0"/>
    <xf numFmtId="0" fontId="18" fillId="0" borderId="0"/>
    <xf numFmtId="0" fontId="36" fillId="58" borderId="28"/>
    <xf numFmtId="0" fontId="23" fillId="0" borderId="0"/>
    <xf numFmtId="0" fontId="32"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23"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32" fillId="0" borderId="0"/>
    <xf numFmtId="0" fontId="23" fillId="0" borderId="0"/>
    <xf numFmtId="0" fontId="23" fillId="0" borderId="0"/>
    <xf numFmtId="0" fontId="23" fillId="0" borderId="0"/>
    <xf numFmtId="0" fontId="35"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53" fillId="0" borderId="0">
      <alignment vertical="top"/>
    </xf>
    <xf numFmtId="0" fontId="3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3" fillId="0" borderId="0"/>
    <xf numFmtId="0" fontId="35"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18" fillId="0" borderId="0"/>
    <xf numFmtId="0" fontId="18"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6" fillId="58" borderId="28"/>
    <xf numFmtId="0" fontId="18"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23" fillId="0" borderId="0"/>
    <xf numFmtId="0" fontId="23" fillId="0" borderId="0"/>
    <xf numFmtId="0" fontId="18" fillId="0" borderId="0">
      <alignment vertical="center"/>
    </xf>
    <xf numFmtId="0" fontId="1"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23" fillId="0" borderId="0"/>
    <xf numFmtId="0" fontId="18" fillId="0" borderId="0">
      <alignment vertical="center"/>
    </xf>
    <xf numFmtId="0" fontId="1" fillId="0" borderId="0"/>
    <xf numFmtId="0" fontId="23" fillId="0" borderId="0"/>
    <xf numFmtId="0" fontId="23" fillId="0" borderId="0"/>
    <xf numFmtId="0" fontId="2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8"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3" fillId="0" borderId="0"/>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32"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2"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2"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2" fillId="0" borderId="0"/>
    <xf numFmtId="0" fontId="32"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3" fillId="0" borderId="0"/>
    <xf numFmtId="0" fontId="23"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3"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23" fillId="0" borderId="0"/>
    <xf numFmtId="0" fontId="32" fillId="0" borderId="0"/>
    <xf numFmtId="0" fontId="18"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0" fillId="6" borderId="5" applyNumberFormat="0" applyAlignment="0" applyProtection="0"/>
    <xf numFmtId="0" fontId="54" fillId="54" borderId="30" applyNumberFormat="0" applyAlignment="0" applyProtection="0"/>
    <xf numFmtId="0" fontId="54" fillId="54" borderId="30" applyNumberFormat="0" applyAlignment="0" applyProtection="0"/>
    <xf numFmtId="0" fontId="54" fillId="54" borderId="30" applyNumberFormat="0" applyAlignment="0" applyProtection="0"/>
    <xf numFmtId="0" fontId="10" fillId="6"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4" fillId="54" borderId="30" applyNumberFormat="0" applyAlignment="0" applyProtection="0"/>
    <xf numFmtId="0" fontId="54" fillId="54" borderId="30" applyNumberFormat="0" applyAlignment="0" applyProtection="0"/>
    <xf numFmtId="0" fontId="54" fillId="54" borderId="30"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6" fillId="0" borderId="9"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50">
    <xf numFmtId="0" fontId="0" fillId="0" borderId="0" xfId="0"/>
    <xf numFmtId="0" fontId="19" fillId="0" borderId="0" xfId="0" applyFont="1" applyAlignment="1">
      <alignment horizontal="left"/>
    </xf>
    <xf numFmtId="0" fontId="20" fillId="0" borderId="0" xfId="3"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0" fillId="0" borderId="0" xfId="0" applyFont="1" applyAlignment="1">
      <alignment horizontal="right" vertical="top"/>
    </xf>
    <xf numFmtId="0" fontId="0" fillId="0" borderId="11" xfId="0" applyBorder="1"/>
    <xf numFmtId="0" fontId="19" fillId="34"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8" fillId="0" borderId="17" xfId="0" applyFont="1" applyBorder="1"/>
    <xf numFmtId="164" fontId="18" fillId="33" borderId="17" xfId="1" applyNumberFormat="1" applyFont="1" applyFill="1" applyBorder="1"/>
    <xf numFmtId="164" fontId="18" fillId="33" borderId="17" xfId="1" applyNumberFormat="1" applyFill="1" applyBorder="1"/>
    <xf numFmtId="0" fontId="0" fillId="0" borderId="17" xfId="0" applyBorder="1"/>
    <xf numFmtId="164" fontId="18" fillId="0" borderId="17" xfId="1" applyNumberFormat="1" applyFont="1" applyBorder="1"/>
    <xf numFmtId="164" fontId="18" fillId="0" borderId="17" xfId="1" applyNumberFormat="1" applyBorder="1"/>
    <xf numFmtId="0" fontId="18" fillId="34" borderId="17" xfId="0" applyFont="1" applyFill="1" applyBorder="1"/>
    <xf numFmtId="165" fontId="18" fillId="34" borderId="17" xfId="2" applyNumberFormat="1" applyFont="1" applyFill="1" applyBorder="1"/>
    <xf numFmtId="165" fontId="18" fillId="34" borderId="17" xfId="2" applyNumberFormat="1" applyFill="1" applyBorder="1"/>
    <xf numFmtId="0" fontId="0" fillId="34" borderId="17" xfId="0" applyFill="1" applyBorder="1"/>
    <xf numFmtId="0" fontId="19" fillId="0" borderId="0" xfId="0" applyFont="1" applyFill="1" applyBorder="1" applyAlignment="1">
      <alignment vertical="top"/>
    </xf>
    <xf numFmtId="0" fontId="22" fillId="0" borderId="0" xfId="0" applyFont="1" applyFill="1" applyBorder="1"/>
    <xf numFmtId="165" fontId="63" fillId="34" borderId="17" xfId="2" applyNumberFormat="1" applyFont="1" applyFill="1" applyBorder="1"/>
    <xf numFmtId="164" fontId="63" fillId="33" borderId="17" xfId="1" applyNumberFormat="1" applyFont="1" applyFill="1" applyBorder="1"/>
    <xf numFmtId="164" fontId="63" fillId="0" borderId="17" xfId="1" applyNumberFormat="1" applyFont="1" applyBorder="1"/>
    <xf numFmtId="0" fontId="64" fillId="0" borderId="12" xfId="0" applyFont="1" applyFill="1" applyBorder="1" applyAlignment="1">
      <alignment horizontal="center" vertical="center" wrapText="1"/>
    </xf>
    <xf numFmtId="0" fontId="65" fillId="0" borderId="12" xfId="0" applyFont="1" applyFill="1" applyBorder="1" applyAlignment="1">
      <alignment horizontal="center" vertical="center" wrapText="1"/>
    </xf>
    <xf numFmtId="164" fontId="66" fillId="33" borderId="17" xfId="1" applyNumberFormat="1" applyFont="1" applyFill="1" applyBorder="1"/>
    <xf numFmtId="164" fontId="66" fillId="0" borderId="17" xfId="1" applyNumberFormat="1" applyFont="1" applyBorder="1"/>
    <xf numFmtId="165" fontId="66" fillId="34" borderId="17" xfId="2" applyNumberFormat="1" applyFont="1" applyFill="1" applyBorder="1"/>
    <xf numFmtId="165" fontId="66" fillId="0" borderId="17" xfId="2" applyNumberFormat="1" applyFont="1" applyBorder="1"/>
    <xf numFmtId="0" fontId="19" fillId="35" borderId="14" xfId="0" applyFont="1" applyFill="1" applyBorder="1" applyAlignment="1">
      <alignment horizontal="left"/>
    </xf>
    <xf numFmtId="0" fontId="19" fillId="35" borderId="15" xfId="0" applyFont="1" applyFill="1" applyBorder="1" applyAlignment="1">
      <alignment horizontal="left"/>
    </xf>
    <xf numFmtId="0" fontId="19" fillId="35" borderId="16" xfId="0" applyFont="1" applyFill="1" applyBorder="1" applyAlignment="1">
      <alignment horizontal="left"/>
    </xf>
    <xf numFmtId="0" fontId="19" fillId="34" borderId="18" xfId="0" applyFont="1" applyFill="1" applyBorder="1" applyAlignment="1"/>
    <xf numFmtId="0" fontId="19" fillId="34" borderId="19" xfId="0" applyFont="1" applyFill="1" applyBorder="1" applyAlignment="1"/>
    <xf numFmtId="0" fontId="19" fillId="34" borderId="0" xfId="0" applyFont="1" applyFill="1" applyBorder="1" applyAlignment="1"/>
    <xf numFmtId="0" fontId="19" fillId="35" borderId="34" xfId="0" applyFont="1" applyFill="1" applyBorder="1" applyAlignment="1">
      <alignment horizontal="left"/>
    </xf>
    <xf numFmtId="0" fontId="19" fillId="35" borderId="35" xfId="0" applyFont="1" applyFill="1" applyBorder="1" applyAlignment="1">
      <alignment horizontal="left"/>
    </xf>
    <xf numFmtId="165" fontId="18" fillId="34" borderId="19" xfId="2" applyNumberFormat="1" applyFill="1" applyBorder="1" applyAlignment="1">
      <alignment horizontal="center"/>
    </xf>
    <xf numFmtId="165" fontId="18" fillId="34" borderId="20" xfId="2" applyNumberFormat="1" applyFill="1" applyBorder="1" applyAlignment="1">
      <alignment horizontal="center"/>
    </xf>
    <xf numFmtId="165" fontId="18" fillId="34" borderId="33" xfId="2" applyNumberFormat="1" applyFill="1" applyBorder="1" applyAlignment="1">
      <alignment horizontal="center"/>
    </xf>
    <xf numFmtId="165" fontId="18" fillId="34" borderId="32" xfId="2" applyNumberFormat="1" applyFill="1" applyBorder="1" applyAlignment="1">
      <alignment horizontal="center"/>
    </xf>
    <xf numFmtId="0" fontId="19" fillId="34" borderId="18" xfId="0" applyFont="1" applyFill="1" applyBorder="1" applyAlignment="1">
      <alignment horizontal="left"/>
    </xf>
    <xf numFmtId="0" fontId="19" fillId="34" borderId="19" xfId="0" applyFont="1" applyFill="1" applyBorder="1" applyAlignment="1">
      <alignment horizontal="left"/>
    </xf>
    <xf numFmtId="0" fontId="61" fillId="33" borderId="0" xfId="0" applyFont="1" applyFill="1" applyAlignment="1">
      <alignment horizontal="center" vertical="top" wrapText="1"/>
    </xf>
    <xf numFmtId="0" fontId="21" fillId="0" borderId="0" xfId="0" applyFont="1" applyAlignment="1">
      <alignment horizontal="center"/>
    </xf>
    <xf numFmtId="0" fontId="19" fillId="35" borderId="18" xfId="0" applyFont="1" applyFill="1" applyBorder="1" applyAlignment="1">
      <alignment horizontal="left"/>
    </xf>
    <xf numFmtId="0" fontId="19" fillId="35" borderId="19" xfId="0" applyFont="1" applyFill="1" applyBorder="1" applyAlignment="1">
      <alignment horizontal="left"/>
    </xf>
    <xf numFmtId="0" fontId="19" fillId="35" borderId="20" xfId="0" applyFont="1" applyFill="1" applyBorder="1" applyAlignment="1">
      <alignment horizontal="left"/>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B18" zoomScaleNormal="100" workbookViewId="0">
      <selection activeCell="G26" sqref="G26"/>
    </sheetView>
  </sheetViews>
  <sheetFormatPr defaultRowHeight="12.75" x14ac:dyDescent="0.2"/>
  <cols>
    <col min="1" max="1" width="59" customWidth="1"/>
    <col min="2" max="3" width="12.28515625" bestFit="1" customWidth="1"/>
    <col min="4" max="4" width="13.42578125" bestFit="1" customWidth="1"/>
    <col min="5" max="5" width="12.28515625" bestFit="1" customWidth="1"/>
    <col min="6" max="6" width="12.7109375" bestFit="1" customWidth="1"/>
    <col min="7" max="7" width="17.7109375" customWidth="1"/>
    <col min="8" max="11" width="12.7109375" customWidth="1"/>
  </cols>
  <sheetData>
    <row r="1" spans="1:11" x14ac:dyDescent="0.2">
      <c r="F1" s="1" t="s">
        <v>0</v>
      </c>
      <c r="G1" s="2" t="str">
        <f>EBNUMBER</f>
        <v>EB-2015-0004</v>
      </c>
    </row>
    <row r="2" spans="1:11" x14ac:dyDescent="0.2">
      <c r="F2" s="1" t="s">
        <v>1</v>
      </c>
      <c r="G2" s="3" t="s">
        <v>2</v>
      </c>
    </row>
    <row r="3" spans="1:11" x14ac:dyDescent="0.2">
      <c r="F3" s="1" t="s">
        <v>3</v>
      </c>
      <c r="G3" s="3">
        <v>1</v>
      </c>
    </row>
    <row r="4" spans="1:11" x14ac:dyDescent="0.2">
      <c r="F4" s="1" t="s">
        <v>4</v>
      </c>
      <c r="G4" s="3">
        <v>8</v>
      </c>
    </row>
    <row r="5" spans="1:11" x14ac:dyDescent="0.2">
      <c r="F5" s="1" t="s">
        <v>5</v>
      </c>
      <c r="G5" s="4">
        <v>1</v>
      </c>
    </row>
    <row r="6" spans="1:11" ht="9" customHeight="1" x14ac:dyDescent="0.2">
      <c r="F6" s="1"/>
      <c r="G6" s="5"/>
    </row>
    <row r="7" spans="1:11" x14ac:dyDescent="0.2">
      <c r="F7" s="1" t="s">
        <v>6</v>
      </c>
      <c r="G7" s="45" t="s">
        <v>32</v>
      </c>
    </row>
    <row r="8" spans="1:11" x14ac:dyDescent="0.2">
      <c r="G8" s="45"/>
    </row>
    <row r="9" spans="1:11" ht="17.25" customHeight="1" x14ac:dyDescent="0.25">
      <c r="A9" s="46" t="s">
        <v>7</v>
      </c>
      <c r="B9" s="46"/>
      <c r="C9" s="46"/>
      <c r="D9" s="46"/>
      <c r="E9" s="46"/>
      <c r="F9" s="46"/>
      <c r="G9" s="46"/>
    </row>
    <row r="10" spans="1:11" ht="18" x14ac:dyDescent="0.25">
      <c r="A10" s="46" t="s">
        <v>31</v>
      </c>
      <c r="B10" s="46"/>
      <c r="C10" s="46"/>
      <c r="D10" s="46"/>
      <c r="E10" s="46"/>
      <c r="F10" s="46"/>
      <c r="G10" s="46"/>
    </row>
    <row r="11" spans="1:11" ht="9" customHeight="1" thickBot="1" x14ac:dyDescent="0.25"/>
    <row r="12" spans="1:11" ht="26.25" thickBot="1" x14ac:dyDescent="0.25">
      <c r="A12" s="6"/>
      <c r="B12" s="7" t="s">
        <v>8</v>
      </c>
      <c r="C12" s="8" t="s">
        <v>9</v>
      </c>
      <c r="D12" s="25" t="s">
        <v>10</v>
      </c>
      <c r="E12" s="26" t="s">
        <v>25</v>
      </c>
      <c r="F12" s="8" t="s">
        <v>11</v>
      </c>
      <c r="G12" s="9" t="s">
        <v>12</v>
      </c>
      <c r="H12" s="8" t="s">
        <v>26</v>
      </c>
      <c r="I12" s="8" t="s">
        <v>27</v>
      </c>
      <c r="J12" s="8" t="s">
        <v>28</v>
      </c>
      <c r="K12" s="8" t="s">
        <v>29</v>
      </c>
    </row>
    <row r="13" spans="1:11" ht="14.25" x14ac:dyDescent="0.2">
      <c r="A13" s="31" t="s">
        <v>13</v>
      </c>
      <c r="B13" s="32"/>
      <c r="C13" s="32"/>
      <c r="D13" s="32"/>
      <c r="E13" s="32"/>
      <c r="F13" s="32"/>
      <c r="G13" s="33"/>
      <c r="H13" s="32"/>
      <c r="I13" s="32"/>
      <c r="J13" s="32"/>
      <c r="K13" s="33"/>
    </row>
    <row r="14" spans="1:11" x14ac:dyDescent="0.2">
      <c r="A14" s="10" t="s">
        <v>14</v>
      </c>
      <c r="B14" s="11">
        <v>131.1</v>
      </c>
      <c r="C14" s="11">
        <v>126.4</v>
      </c>
      <c r="D14" s="23">
        <v>131</v>
      </c>
      <c r="E14" s="27">
        <v>135.80000000000001</v>
      </c>
      <c r="F14" s="12">
        <v>137.5</v>
      </c>
      <c r="G14" s="12">
        <v>137.5</v>
      </c>
      <c r="H14" s="12"/>
      <c r="I14" s="12"/>
      <c r="J14" s="12"/>
      <c r="K14" s="12"/>
    </row>
    <row r="15" spans="1:11" x14ac:dyDescent="0.2">
      <c r="A15" s="10" t="s">
        <v>15</v>
      </c>
      <c r="B15" s="11">
        <v>43.1</v>
      </c>
      <c r="C15" s="11">
        <v>48.8</v>
      </c>
      <c r="D15" s="23">
        <v>51.6</v>
      </c>
      <c r="E15" s="27">
        <v>51.8</v>
      </c>
      <c r="F15" s="12">
        <v>47.7</v>
      </c>
      <c r="G15" s="12">
        <v>47.7</v>
      </c>
      <c r="H15" s="12"/>
      <c r="I15" s="12"/>
      <c r="J15" s="12"/>
      <c r="K15" s="12"/>
    </row>
    <row r="16" spans="1:11" x14ac:dyDescent="0.2">
      <c r="A16" s="10" t="s">
        <v>16</v>
      </c>
      <c r="B16" s="11">
        <v>419.3</v>
      </c>
      <c r="C16" s="11">
        <v>435.4</v>
      </c>
      <c r="D16" s="23">
        <v>445.2</v>
      </c>
      <c r="E16" s="27">
        <v>434.4</v>
      </c>
      <c r="F16" s="12">
        <v>437.5</v>
      </c>
      <c r="G16" s="12">
        <v>437.5</v>
      </c>
      <c r="H16" s="12"/>
      <c r="I16" s="12"/>
      <c r="J16" s="12"/>
      <c r="K16" s="12"/>
    </row>
    <row r="17" spans="1:13" x14ac:dyDescent="0.2">
      <c r="A17" s="13" t="s">
        <v>17</v>
      </c>
      <c r="B17" s="14">
        <f t="shared" ref="B17:G17" si="0">SUM(B14:B16)</f>
        <v>593.5</v>
      </c>
      <c r="C17" s="14">
        <f t="shared" si="0"/>
        <v>610.59999999999991</v>
      </c>
      <c r="D17" s="24">
        <f t="shared" si="0"/>
        <v>627.79999999999995</v>
      </c>
      <c r="E17" s="28">
        <f t="shared" ref="E17" si="1">SUM(E14:E16)</f>
        <v>622</v>
      </c>
      <c r="F17" s="15">
        <f t="shared" si="0"/>
        <v>622.70000000000005</v>
      </c>
      <c r="G17" s="15">
        <f t="shared" si="0"/>
        <v>622.70000000000005</v>
      </c>
      <c r="H17" s="10">
        <v>622.70000000000005</v>
      </c>
      <c r="I17" s="13">
        <v>622.70000000000005</v>
      </c>
      <c r="J17" s="13">
        <v>622.70000000000005</v>
      </c>
      <c r="K17" s="13">
        <v>622.70000000000005</v>
      </c>
    </row>
    <row r="18" spans="1:13" x14ac:dyDescent="0.2">
      <c r="A18" s="47" t="s">
        <v>18</v>
      </c>
      <c r="B18" s="48"/>
      <c r="C18" s="48"/>
      <c r="D18" s="48"/>
      <c r="E18" s="48"/>
      <c r="F18" s="48"/>
      <c r="G18" s="49"/>
      <c r="H18" s="37"/>
      <c r="I18" s="37"/>
      <c r="J18" s="37"/>
      <c r="K18" s="38"/>
    </row>
    <row r="19" spans="1:13" x14ac:dyDescent="0.2">
      <c r="A19" s="16" t="s">
        <v>14</v>
      </c>
      <c r="B19" s="17">
        <f>SUM(1666050.74+12499478.46)</f>
        <v>14165529.200000001</v>
      </c>
      <c r="C19" s="17">
        <f>SUM(1820917.13+12401235.84)</f>
        <v>14222152.969999999</v>
      </c>
      <c r="D19" s="22">
        <f>SUM(1687772.92+13894684.84)</f>
        <v>15582457.76</v>
      </c>
      <c r="E19" s="29">
        <f>SUM(1646252.51+13552865.75)</f>
        <v>15199118.26</v>
      </c>
      <c r="F19" s="18">
        <v>15241053</v>
      </c>
      <c r="G19" s="18">
        <v>15648115</v>
      </c>
      <c r="H19" s="18"/>
      <c r="I19" s="18"/>
      <c r="J19" s="18"/>
      <c r="K19" s="18"/>
    </row>
    <row r="20" spans="1:13" x14ac:dyDescent="0.2">
      <c r="A20" s="16" t="s">
        <v>15</v>
      </c>
      <c r="B20" s="17">
        <v>3365143.87</v>
      </c>
      <c r="C20" s="17">
        <v>3830997.16</v>
      </c>
      <c r="D20" s="22">
        <v>4080265.89</v>
      </c>
      <c r="E20" s="29">
        <v>3979888.46</v>
      </c>
      <c r="F20" s="18">
        <v>3660815</v>
      </c>
      <c r="G20" s="18">
        <v>3868504</v>
      </c>
      <c r="H20" s="18"/>
      <c r="I20" s="18"/>
      <c r="J20" s="18"/>
      <c r="K20" s="18"/>
    </row>
    <row r="21" spans="1:13" x14ac:dyDescent="0.2">
      <c r="A21" s="16" t="s">
        <v>19</v>
      </c>
      <c r="B21" s="17">
        <v>31839026.039999999</v>
      </c>
      <c r="C21" s="17">
        <v>34215447.560000002</v>
      </c>
      <c r="D21" s="22">
        <v>35569909.479999997</v>
      </c>
      <c r="E21" s="29">
        <v>34694864.509999998</v>
      </c>
      <c r="F21" s="18">
        <v>36832143</v>
      </c>
      <c r="G21" s="18">
        <v>38242411</v>
      </c>
      <c r="H21" s="18"/>
      <c r="I21" s="18"/>
      <c r="J21" s="18"/>
      <c r="K21" s="18"/>
    </row>
    <row r="22" spans="1:13" x14ac:dyDescent="0.2">
      <c r="A22" s="19" t="s">
        <v>17</v>
      </c>
      <c r="B22" s="17">
        <f t="shared" ref="B22:G22" si="2">SUM(B19:B21)</f>
        <v>49369699.109999999</v>
      </c>
      <c r="C22" s="17">
        <f>SUM(C19:C21)</f>
        <v>52268597.689999998</v>
      </c>
      <c r="D22" s="22">
        <f t="shared" si="2"/>
        <v>55232633.129999995</v>
      </c>
      <c r="E22" s="30">
        <f t="shared" si="2"/>
        <v>53873871.229999997</v>
      </c>
      <c r="F22" s="18">
        <f t="shared" si="2"/>
        <v>55734011</v>
      </c>
      <c r="G22" s="18">
        <f t="shared" si="2"/>
        <v>57759030</v>
      </c>
      <c r="H22" s="18"/>
      <c r="I22" s="18"/>
      <c r="J22" s="18"/>
      <c r="K22" s="18"/>
    </row>
    <row r="23" spans="1:13" x14ac:dyDescent="0.2">
      <c r="A23" s="34" t="s">
        <v>20</v>
      </c>
      <c r="B23" s="35"/>
      <c r="C23" s="35"/>
      <c r="D23" s="35"/>
      <c r="E23" s="35"/>
      <c r="F23" s="35"/>
      <c r="G23" s="36"/>
      <c r="H23" s="39"/>
      <c r="I23" s="39"/>
      <c r="J23" s="39"/>
      <c r="K23" s="40"/>
    </row>
    <row r="24" spans="1:13" x14ac:dyDescent="0.2">
      <c r="A24" s="16" t="s">
        <v>14</v>
      </c>
      <c r="B24" s="17">
        <f>SUM(343454.8+2897940.99)</f>
        <v>3241395.79</v>
      </c>
      <c r="C24" s="17">
        <f>SUM(399131.98+3015288.54)</f>
        <v>3414420.52</v>
      </c>
      <c r="D24" s="22">
        <f>SUM(361624.65+3207618.51)</f>
        <v>3569243.1599999997</v>
      </c>
      <c r="E24" s="29">
        <f>SUM(353569.75+3136171.36)</f>
        <v>3489741.11</v>
      </c>
      <c r="F24" s="18">
        <v>3745892</v>
      </c>
      <c r="G24" s="18">
        <v>3954359</v>
      </c>
      <c r="H24" s="18"/>
      <c r="I24" s="18"/>
      <c r="J24" s="18"/>
      <c r="K24" s="18"/>
    </row>
    <row r="25" spans="1:13" x14ac:dyDescent="0.2">
      <c r="A25" s="16" t="s">
        <v>21</v>
      </c>
      <c r="B25" s="17">
        <v>779895.72</v>
      </c>
      <c r="C25" s="17">
        <v>947623.76</v>
      </c>
      <c r="D25" s="22">
        <v>893708.21</v>
      </c>
      <c r="E25" s="29">
        <v>873801.57</v>
      </c>
      <c r="F25" s="18">
        <v>867682</v>
      </c>
      <c r="G25" s="18">
        <v>925815</v>
      </c>
      <c r="H25" s="18"/>
      <c r="I25" s="18"/>
      <c r="J25" s="18"/>
      <c r="K25" s="18"/>
    </row>
    <row r="26" spans="1:13" x14ac:dyDescent="0.2">
      <c r="A26" s="16" t="s">
        <v>16</v>
      </c>
      <c r="B26" s="17">
        <v>7514751.4699999997</v>
      </c>
      <c r="C26" s="17">
        <v>8386018.3600000003</v>
      </c>
      <c r="D26" s="22">
        <v>8393653.4900000002</v>
      </c>
      <c r="E26" s="29">
        <v>8206691.5300000003</v>
      </c>
      <c r="F26" s="18">
        <v>8741167</v>
      </c>
      <c r="G26" s="18">
        <v>9305079</v>
      </c>
      <c r="H26" s="18"/>
      <c r="I26" s="18"/>
      <c r="J26" s="18"/>
      <c r="K26" s="18"/>
    </row>
    <row r="27" spans="1:13" x14ac:dyDescent="0.2">
      <c r="A27" s="19" t="s">
        <v>17</v>
      </c>
      <c r="B27" s="17">
        <f t="shared" ref="B27:G27" si="3">SUM(B24:B26)</f>
        <v>11536042.98</v>
      </c>
      <c r="C27" s="17">
        <f t="shared" si="3"/>
        <v>12748062.640000001</v>
      </c>
      <c r="D27" s="22">
        <f t="shared" si="3"/>
        <v>12856604.859999999</v>
      </c>
      <c r="E27" s="30">
        <f t="shared" si="3"/>
        <v>12570234.210000001</v>
      </c>
      <c r="F27" s="18">
        <f t="shared" si="3"/>
        <v>13354741</v>
      </c>
      <c r="G27" s="18">
        <f t="shared" si="3"/>
        <v>14185253</v>
      </c>
      <c r="H27" s="18"/>
      <c r="I27" s="18"/>
      <c r="J27" s="18"/>
      <c r="K27" s="18"/>
    </row>
    <row r="28" spans="1:13" x14ac:dyDescent="0.2">
      <c r="A28" s="43" t="s">
        <v>22</v>
      </c>
      <c r="B28" s="44"/>
      <c r="C28" s="44"/>
      <c r="D28" s="44"/>
      <c r="E28" s="44"/>
      <c r="F28" s="44"/>
      <c r="G28" s="44"/>
      <c r="H28" s="41"/>
      <c r="I28" s="41"/>
      <c r="J28" s="41"/>
      <c r="K28" s="42"/>
    </row>
    <row r="29" spans="1:13" x14ac:dyDescent="0.2">
      <c r="A29" s="16" t="s">
        <v>14</v>
      </c>
      <c r="B29" s="17">
        <f t="shared" ref="B29:G32" si="4">SUM(B19+B24)</f>
        <v>17406924.990000002</v>
      </c>
      <c r="C29" s="17">
        <f t="shared" si="4"/>
        <v>17636573.489999998</v>
      </c>
      <c r="D29" s="22">
        <f t="shared" si="4"/>
        <v>19151700.919999998</v>
      </c>
      <c r="E29" s="29">
        <f>SUM(E19+E24)</f>
        <v>18688859.370000001</v>
      </c>
      <c r="F29" s="18">
        <f t="shared" si="4"/>
        <v>18986945</v>
      </c>
      <c r="G29" s="18">
        <f t="shared" si="4"/>
        <v>19602474</v>
      </c>
      <c r="H29" s="18"/>
      <c r="I29" s="18"/>
      <c r="J29" s="18"/>
      <c r="K29" s="18"/>
    </row>
    <row r="30" spans="1:13" x14ac:dyDescent="0.2">
      <c r="A30" s="16" t="s">
        <v>21</v>
      </c>
      <c r="B30" s="17">
        <f t="shared" si="4"/>
        <v>4145039.59</v>
      </c>
      <c r="C30" s="17">
        <f t="shared" si="4"/>
        <v>4778620.92</v>
      </c>
      <c r="D30" s="22">
        <f t="shared" si="4"/>
        <v>4973974.0999999996</v>
      </c>
      <c r="E30" s="29">
        <f t="shared" si="4"/>
        <v>4853690.03</v>
      </c>
      <c r="F30" s="18">
        <f t="shared" si="4"/>
        <v>4528497</v>
      </c>
      <c r="G30" s="18">
        <f t="shared" si="4"/>
        <v>4794319</v>
      </c>
      <c r="H30" s="18"/>
      <c r="I30" s="18"/>
      <c r="J30" s="18"/>
      <c r="K30" s="18"/>
      <c r="M30" t="s">
        <v>30</v>
      </c>
    </row>
    <row r="31" spans="1:13" x14ac:dyDescent="0.2">
      <c r="A31" s="16" t="s">
        <v>19</v>
      </c>
      <c r="B31" s="17">
        <f t="shared" si="4"/>
        <v>39353777.509999998</v>
      </c>
      <c r="C31" s="17">
        <f t="shared" si="4"/>
        <v>42601465.920000002</v>
      </c>
      <c r="D31" s="22">
        <f t="shared" si="4"/>
        <v>43963562.969999999</v>
      </c>
      <c r="E31" s="29">
        <f t="shared" si="4"/>
        <v>42901556.039999999</v>
      </c>
      <c r="F31" s="18">
        <f t="shared" si="4"/>
        <v>45573310</v>
      </c>
      <c r="G31" s="18">
        <f t="shared" si="4"/>
        <v>47547490</v>
      </c>
      <c r="H31" s="18"/>
      <c r="I31" s="18"/>
      <c r="J31" s="18"/>
      <c r="K31" s="18"/>
    </row>
    <row r="32" spans="1:13" x14ac:dyDescent="0.2">
      <c r="A32" s="19" t="s">
        <v>17</v>
      </c>
      <c r="B32" s="17">
        <f t="shared" si="4"/>
        <v>60905742.090000004</v>
      </c>
      <c r="C32" s="17">
        <f t="shared" si="4"/>
        <v>65016660.329999998</v>
      </c>
      <c r="D32" s="22">
        <f t="shared" si="4"/>
        <v>68089237.989999995</v>
      </c>
      <c r="E32" s="29">
        <f t="shared" si="4"/>
        <v>66444105.439999998</v>
      </c>
      <c r="F32" s="18">
        <f t="shared" si="4"/>
        <v>69088752</v>
      </c>
      <c r="G32" s="18">
        <f t="shared" si="4"/>
        <v>71944283</v>
      </c>
      <c r="H32" s="18">
        <v>74236622.430000007</v>
      </c>
      <c r="I32" s="18">
        <v>76594422.489999995</v>
      </c>
      <c r="J32" s="18">
        <v>79037720.230000004</v>
      </c>
      <c r="K32" s="18">
        <v>81567704.319999993</v>
      </c>
    </row>
    <row r="34" spans="1:1" x14ac:dyDescent="0.2">
      <c r="A34" s="20" t="s">
        <v>23</v>
      </c>
    </row>
    <row r="35" spans="1:1" ht="14.25" x14ac:dyDescent="0.2">
      <c r="A35" s="21" t="s">
        <v>24</v>
      </c>
    </row>
  </sheetData>
  <mergeCells count="7">
    <mergeCell ref="H23:K23"/>
    <mergeCell ref="H28:K28"/>
    <mergeCell ref="A28:G28"/>
    <mergeCell ref="G7:G8"/>
    <mergeCell ref="A9:G9"/>
    <mergeCell ref="A10:G10"/>
    <mergeCell ref="A18:G18"/>
  </mergeCells>
  <dataValidations count="1">
    <dataValidation allowBlank="1" showInputMessage="1" showErrorMessage="1" promptTitle="Date Format" prompt="E.g:  &quot;August 1, 2011&quot;" sqref="G7"/>
  </dataValidations>
  <pageMargins left="0.70866141732283472" right="0.70866141732283472" top="0.74803149606299213" bottom="0.74803149606299213" header="0.31496062992125984" footer="0.31496062992125984"/>
  <pageSetup paperSize="5"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A_Tab xmlns="2b8bb3d4-4679-4201-bf4e-ecf5a190cbdc">1</RA_Tab>
    <RA_Schedule xmlns="2b8bb3d4-4679-4201-bf4e-ecf5a190cbdc">8</RA_Schedule>
    <RA_x0020_Regulatory_x0020_Lead xmlns="2b8bb3d4-4679-4201-bf4e-ecf5a190cbdc">
      <UserInfo>
        <DisplayName>Jones, Pamela</DisplayName>
        <AccountId>42</AccountId>
        <AccountType/>
      </UserInfo>
    </RA_x0020_Regulatory_x0020_Lead>
    <Exhibit_Number xmlns="2b8bb3d4-4679-4201-bf4e-ecf5a190cbdc">D</Exhibit_Number>
    <_dlc_DocId xmlns="2b8bb3d4-4679-4201-bf4e-ecf5a190cbdc">HOLFIN-45-518</_dlc_DocId>
    <_dlc_DocIdUrl xmlns="2b8bb3d4-4679-4201-bf4e-ecf5a190cbdc">
      <Url>http://spapp01/sites/FIN/REG/RateApp/_layouts/DocIdRedir.aspx?ID=HOLFIN-45-518</Url>
      <Description>HOLFIN-45-518</Description>
    </_dlc_DocIdUrl>
    <_x0032_016_x0020_RA_x0020_Intervenors xmlns="0155767b-e6ba-4d29-b8c8-011d6d403181">OEB</_x0032_016_x0020_RA_x0020_Intervenors>
    <_x0032_016_x0020_RA_x0020_Intervenor_x0020_Question_x0020_Number xmlns="0155767b-e6ba-4d29-b8c8-011d6d403181">23</_x0032_016_x0020_RA_x0020_Intervenor_x0020_Question_x0020_Number>
    <Geoff_x0020_to_x0020_Review xmlns="47865585-8351-43e6-b564-f6107d4ef9ce">false</Geoff_x0020_to_x0020_Review>
    <Contributors xmlns="47865585-8351-43e6-b564-f6107d4ef9ce">
      <UserInfo>
        <DisplayName/>
        <AccountId xsi:nil="true"/>
        <AccountType/>
      </UserInfo>
    </Contributors>
    <Accountable xmlns="47865585-8351-43e6-b564-f6107d4ef9ce">
      <UserInfo>
        <DisplayName>Chodos, Mark</DisplayName>
        <AccountId>65</AccountId>
        <AccountType/>
      </UserInfo>
    </Accountabl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068466CFE2F614DA24539ED251486C2" ma:contentTypeVersion="23" ma:contentTypeDescription="Create a new document." ma:contentTypeScope="" ma:versionID="97cf89e976bf9c9b193744921786a47b">
  <xsd:schema xmlns:xsd="http://www.w3.org/2001/XMLSchema" xmlns:xs="http://www.w3.org/2001/XMLSchema" xmlns:p="http://schemas.microsoft.com/office/2006/metadata/properties" xmlns:ns2="2b8bb3d4-4679-4201-bf4e-ecf5a190cbdc" xmlns:ns3="0155767b-e6ba-4d29-b8c8-011d6d403181" xmlns:ns4="47865585-8351-43e6-b564-f6107d4ef9ce" targetNamespace="http://schemas.microsoft.com/office/2006/metadata/properties" ma:root="true" ma:fieldsID="dfa834cf878f33ed53445906aa6befd5" ns2:_="" ns3:_="" ns4:_="">
    <xsd:import namespace="2b8bb3d4-4679-4201-bf4e-ecf5a190cbdc"/>
    <xsd:import namespace="0155767b-e6ba-4d29-b8c8-011d6d403181"/>
    <xsd:import namespace="47865585-8351-43e6-b564-f6107d4ef9ce"/>
    <xsd:element name="properties">
      <xsd:complexType>
        <xsd:sequence>
          <xsd:element name="documentManagement">
            <xsd:complexType>
              <xsd:all>
                <xsd:element ref="ns2:Exhibit_Number" minOccurs="0"/>
                <xsd:element ref="ns2:RA_Tab" minOccurs="0"/>
                <xsd:element ref="ns2:RA_Schedule" minOccurs="0"/>
                <xsd:element ref="ns2:RA_x0020_Regulatory_x0020_Lead" minOccurs="0"/>
                <xsd:element ref="ns3:_x0032_016_x0020_RA_x0020_Intervenors" minOccurs="0"/>
                <xsd:element ref="ns3:_x0032_016_x0020_RA_x0020_Intervenor_x0020_Question_x0020_Number" minOccurs="0"/>
                <xsd:element ref="ns2:_dlc_DocId" minOccurs="0"/>
                <xsd:element ref="ns2:_dlc_DocIdUrl" minOccurs="0"/>
                <xsd:element ref="ns2:_dlc_DocIdPersistId" minOccurs="0"/>
                <xsd:element ref="ns4:Accountable"/>
                <xsd:element ref="ns4:Contributors" minOccurs="0"/>
                <xsd:element ref="ns4:Geoff_x0020_to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Exhibit_Number" ma:index="2" nillable="true" ma:displayName="RA Exhibit Number" ma:internalName="Exhibit_Number" ma:readOnly="false">
      <xsd:simpleType>
        <xsd:restriction base="dms:Text">
          <xsd:maxLength value="255"/>
        </xsd:restriction>
      </xsd:simpleType>
    </xsd:element>
    <xsd:element name="RA_Tab" ma:index="3" nillable="true" ma:displayName="RA Tab" ma:internalName="RA_Tab" ma:readOnly="false">
      <xsd:simpleType>
        <xsd:restriction base="dms:Text">
          <xsd:maxLength value="255"/>
        </xsd:restriction>
      </xsd:simpleType>
    </xsd:element>
    <xsd:element name="RA_Schedule" ma:index="4" nillable="true" ma:displayName="RA Schedule" ma:internalName="RA_Schedule" ma:readOnly="false">
      <xsd:simpleType>
        <xsd:restriction base="dms:Text">
          <xsd:maxLength value="255"/>
        </xsd:restriction>
      </xsd:simpleType>
    </xsd:element>
    <xsd:element name="RA_x0020_Regulatory_x0020_Lead" ma:index="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55767b-e6ba-4d29-b8c8-011d6d403181" elementFormDefault="qualified">
    <xsd:import namespace="http://schemas.microsoft.com/office/2006/documentManagement/types"/>
    <xsd:import namespace="http://schemas.microsoft.com/office/infopath/2007/PartnerControls"/>
    <xsd:element name="_x0032_016_x0020_RA_x0020_Intervenors" ma:index="6" nillable="true" ma:displayName="2016 RA Intervenors" ma:format="RadioButtons" ma:internalName="_x0032_016_x0020_RA_x0020_Intervenors">
      <xsd:simpleType>
        <xsd:restriction base="dms:Choice">
          <xsd:enumeration value="Energy Probe"/>
          <xsd:enumeration value="SEC"/>
          <xsd:enumeration value="VECC"/>
          <xsd:enumeration value="CCC"/>
          <xsd:enumeration value="SIA"/>
          <xsd:enumeration value="TELCO Carriers"/>
          <xsd:enumeration value="Allstream"/>
          <xsd:enumeration value="OEB"/>
        </xsd:restriction>
      </xsd:simpleType>
    </xsd:element>
    <xsd:element name="_x0032_016_x0020_RA_x0020_Intervenor_x0020_Question_x0020_Number" ma:index="7" nillable="true" ma:displayName="2016 RA Intervenor Question Number" ma:internalName="_x0032_016_x0020_RA_x0020_Intervenor_x0020_Question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865585-8351-43e6-b564-f6107d4ef9ce" elementFormDefault="qualified">
    <xsd:import namespace="http://schemas.microsoft.com/office/2006/documentManagement/types"/>
    <xsd:import namespace="http://schemas.microsoft.com/office/infopath/2007/PartnerControls"/>
    <xsd:element name="Accountable" ma:index="17" ma:displayName="Accountable" ma:list="UserInfo" ma:SharePointGroup="0" ma:internalName="Accountabl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ributors" ma:index="18"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eoff_x0020_to_x0020_Review" ma:index="19" nillable="true" ma:displayName="Geoff to Review" ma:default="0" ma:internalName="Geoff_x0020_to_x0020_Revie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d54efc9-ddd0-46ce-8ac6-e4a1c98f1b3f"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D538D3-EDEF-4CCF-A22D-CFA10B0A6870}"/>
</file>

<file path=customXml/itemProps2.xml><?xml version="1.0" encoding="utf-8"?>
<ds:datastoreItem xmlns:ds="http://schemas.openxmlformats.org/officeDocument/2006/customXml" ds:itemID="{A2EA9D48-F682-47B3-A30B-137478D40B64}"/>
</file>

<file path=customXml/itemProps3.xml><?xml version="1.0" encoding="utf-8"?>
<ds:datastoreItem xmlns:ds="http://schemas.openxmlformats.org/officeDocument/2006/customXml" ds:itemID="{3F8B2169-F9CE-40E7-B0BA-1D6470CE1FB8}"/>
</file>

<file path=customXml/itemProps4.xml><?xml version="1.0" encoding="utf-8"?>
<ds:datastoreItem xmlns:ds="http://schemas.openxmlformats.org/officeDocument/2006/customXml" ds:itemID="{E8E07527-AB6D-4FA3-A1E5-20D70FC16E65}"/>
</file>

<file path=customXml/itemProps5.xml><?xml version="1.0" encoding="utf-8"?>
<ds:datastoreItem xmlns:ds="http://schemas.openxmlformats.org/officeDocument/2006/customXml" ds:itemID="{8A937507-9BEC-41B9-9F3E-A92FEAEDB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2-K IR-OEB#23i</vt:lpstr>
      <vt:lpstr>'2-K IR-OEB#23i'!Print_Area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Appendix 2-KEmployee Costs to 2020</dc:title>
  <dc:creator>meghanf</dc:creator>
  <cp:lastModifiedBy>charlottec</cp:lastModifiedBy>
  <cp:lastPrinted>2015-07-24T22:33:02Z</cp:lastPrinted>
  <dcterms:created xsi:type="dcterms:W3CDTF">2015-05-11T17:26:17Z</dcterms:created>
  <dcterms:modified xsi:type="dcterms:W3CDTF">2015-07-31T20:47:27Z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0x0101009068466CFE2F614DA24539ED251486C2</vt:lpwstr>
  </property>
  <property fmtid="{D5CDD505-2E9C-101B-9397-08002B2CF9AE}" pid="3" name="TaxKeyword">
    <vt:lpwstr/>
  </property>
  <property fmtid="{D5CDD505-2E9C-101B-9397-08002B2CF9AE}" pid="4" name="_dlc_DocIdItemGuid">
    <vt:lpwstr>ccc72055-00ad-44c8-8ea0-7212aed63422</vt:lpwstr>
  </property>
  <property fmtid="{D5CDD505-2E9C-101B-9397-08002B2CF9AE}" pid="5" name="Sensitivity">
    <vt:lpwstr>Internal Use Only</vt:lpwstr>
  </property>
  <property fmtid="{D5CDD505-2E9C-101B-9397-08002B2CF9AE}" pid="6" name="_DCDateCreated">
    <vt:filetime>2015-05-11T17:28:26Z</vt:filetime>
  </property>
  <property fmtid="{D5CDD505-2E9C-101B-9397-08002B2CF9AE}" pid="7" name="TaxCatchAll">
    <vt:lpwstr/>
  </property>
  <property fmtid="{D5CDD505-2E9C-101B-9397-08002B2CF9AE}" pid="8" name="TaxKeywordTaxHTField">
    <vt:lpwstr/>
  </property>
  <property fmtid="{D5CDD505-2E9C-101B-9397-08002B2CF9AE}" pid="9" name="Director">
    <vt:lpwstr>65;#Chodos, Mark</vt:lpwstr>
  </property>
</Properties>
</file>